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" windowWidth="15480" windowHeight="11640"/>
  </bookViews>
  <sheets>
    <sheet name="форма!" sheetId="1" r:id="rId1"/>
    <sheet name="динамика" sheetId="2" r:id="rId2"/>
  </sheets>
  <calcPr calcId="125725"/>
</workbook>
</file>

<file path=xl/calcChain.xml><?xml version="1.0" encoding="utf-8"?>
<calcChain xmlns="http://schemas.openxmlformats.org/spreadsheetml/2006/main">
  <c r="E9" i="1"/>
  <c r="F9" s="1"/>
  <c r="G9" s="1"/>
  <c r="H9" s="1"/>
  <c r="E8"/>
  <c r="F8" s="1"/>
  <c r="G8" s="1"/>
  <c r="H8" s="1"/>
  <c r="C10" l="1"/>
  <c r="H18" i="2"/>
  <c r="G18"/>
  <c r="F18"/>
  <c r="E18"/>
  <c r="D18"/>
  <c r="C18"/>
  <c r="H17"/>
  <c r="G17"/>
  <c r="F17"/>
  <c r="E17"/>
  <c r="D17"/>
  <c r="C17"/>
  <c r="H11"/>
  <c r="G11"/>
  <c r="F11"/>
  <c r="E11"/>
  <c r="D11"/>
  <c r="C11"/>
  <c r="H9"/>
  <c r="G9"/>
  <c r="F9"/>
  <c r="E9"/>
  <c r="D9"/>
  <c r="C9"/>
  <c r="C7"/>
  <c r="D19"/>
  <c r="C11" i="1"/>
  <c r="C15" i="2" s="1"/>
  <c r="H19" l="1"/>
  <c r="C13"/>
  <c r="C22" s="1"/>
  <c r="D7" i="1"/>
  <c r="G10" i="2"/>
  <c r="H12"/>
  <c r="G19"/>
  <c r="F19"/>
  <c r="E19"/>
  <c r="F12"/>
  <c r="F10"/>
  <c r="H10"/>
  <c r="G12"/>
  <c r="E12"/>
  <c r="D12"/>
  <c r="E10"/>
  <c r="D10"/>
  <c r="C21"/>
  <c r="D10" i="1" l="1"/>
  <c r="D7" i="2"/>
  <c r="D11" i="1" l="1"/>
  <c r="D15" i="2" s="1"/>
  <c r="D16" s="1"/>
  <c r="D13"/>
  <c r="E7" i="1"/>
  <c r="D8" i="2"/>
  <c r="E10" i="1" l="1"/>
  <c r="E7" i="2"/>
  <c r="E8" s="1"/>
  <c r="D21"/>
  <c r="D14"/>
  <c r="D22"/>
  <c r="F7" i="1" l="1"/>
  <c r="E13" i="2"/>
  <c r="E22"/>
  <c r="E11" i="1"/>
  <c r="E15" i="2" s="1"/>
  <c r="E16" s="1"/>
  <c r="F7" l="1"/>
  <c r="F8" s="1"/>
  <c r="F10" i="1"/>
  <c r="E14" i="2"/>
  <c r="E21"/>
  <c r="F11" i="1" l="1"/>
  <c r="F15" i="2" s="1"/>
  <c r="F16" s="1"/>
  <c r="G7" i="1"/>
  <c r="F13" i="2"/>
  <c r="F14" l="1"/>
  <c r="F22"/>
  <c r="G7"/>
  <c r="G8" s="1"/>
  <c r="G10" i="1"/>
  <c r="F21" i="2"/>
  <c r="H7" i="1" l="1"/>
  <c r="G11"/>
  <c r="G15" i="2" s="1"/>
  <c r="G16" s="1"/>
  <c r="G13"/>
  <c r="G14" l="1"/>
  <c r="G21"/>
  <c r="H10" i="1"/>
  <c r="H7" i="2"/>
  <c r="G22"/>
  <c r="H13" l="1"/>
  <c r="H14" s="1"/>
  <c r="H11" i="1"/>
  <c r="H15" i="2" s="1"/>
  <c r="H16" s="1"/>
  <c r="H8"/>
  <c r="H22" l="1"/>
  <c r="H21"/>
</calcChain>
</file>

<file path=xl/sharedStrings.xml><?xml version="1.0" encoding="utf-8"?>
<sst xmlns="http://schemas.openxmlformats.org/spreadsheetml/2006/main" count="50" uniqueCount="20">
  <si>
    <t>Наличие основных фондов на начало года</t>
  </si>
  <si>
    <t>млн.руб.</t>
  </si>
  <si>
    <t>Ввод в действие за год</t>
  </si>
  <si>
    <t>Выбытие фондов за год</t>
  </si>
  <si>
    <t>Наличие основных фондов на конец года</t>
  </si>
  <si>
    <t>Среднегодовая стоимость основных фондов</t>
  </si>
  <si>
    <t xml:space="preserve">Степень  износа основных фондов </t>
  </si>
  <si>
    <t>%</t>
  </si>
  <si>
    <t>Сумма начисленной амортизации</t>
  </si>
  <si>
    <t>Показатели</t>
  </si>
  <si>
    <t xml:space="preserve">Единица </t>
  </si>
  <si>
    <t>отчет</t>
  </si>
  <si>
    <t>оценка</t>
  </si>
  <si>
    <t>прогноз</t>
  </si>
  <si>
    <t>измерения</t>
  </si>
  <si>
    <t>Прогноз социально-экономического развития</t>
  </si>
  <si>
    <t xml:space="preserve"> на 2020 год и на период до 2022 года</t>
  </si>
  <si>
    <t xml:space="preserve">Эртильского муниципального  района  </t>
  </si>
  <si>
    <t>Исполнитель: Кузовкина Л.А.</t>
  </si>
  <si>
    <t>Телефон: 8 473 45 2-15-35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</si>
</sst>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3" tint="0.39997558519241921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2" fillId="0" borderId="3" xfId="0" applyFont="1" applyFill="1" applyBorder="1" applyAlignment="1" applyProtection="1">
      <alignment horizontal="centerContinuous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Continuous" vertical="center" wrapText="1"/>
    </xf>
    <xf numFmtId="0" fontId="2" fillId="0" borderId="6" xfId="0" applyFont="1" applyFill="1" applyBorder="1" applyAlignment="1" applyProtection="1">
      <alignment horizont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0" xfId="0" applyFont="1"/>
    <xf numFmtId="164" fontId="1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H17"/>
  <sheetViews>
    <sheetView tabSelected="1" workbookViewId="0">
      <selection activeCell="H13" sqref="H13"/>
    </sheetView>
  </sheetViews>
  <sheetFormatPr defaultRowHeight="15"/>
  <cols>
    <col min="1" max="1" width="37.28515625" customWidth="1"/>
    <col min="2" max="2" width="10.42578125" customWidth="1"/>
    <col min="3" max="3" width="9.85546875" customWidth="1"/>
    <col min="4" max="4" width="11.42578125" bestFit="1" customWidth="1"/>
    <col min="8" max="8" width="9.140625" customWidth="1"/>
    <col min="10" max="10" width="6.85546875" customWidth="1"/>
  </cols>
  <sheetData>
    <row r="1" spans="1:8" ht="18.75">
      <c r="A1" s="28" t="s">
        <v>15</v>
      </c>
      <c r="B1" s="28"/>
      <c r="C1" s="28"/>
      <c r="D1" s="28"/>
      <c r="E1" s="28"/>
      <c r="F1" s="28"/>
      <c r="G1" s="28"/>
      <c r="H1" s="28"/>
    </row>
    <row r="2" spans="1:8" ht="18.75">
      <c r="A2" s="28" t="s">
        <v>17</v>
      </c>
      <c r="B2" s="28"/>
      <c r="C2" s="28"/>
      <c r="D2" s="28"/>
      <c r="E2" s="28"/>
      <c r="F2" s="28"/>
      <c r="G2" s="28"/>
      <c r="H2" s="28"/>
    </row>
    <row r="3" spans="1:8" ht="18.75">
      <c r="A3" s="28" t="s">
        <v>16</v>
      </c>
      <c r="B3" s="28"/>
      <c r="C3" s="28"/>
      <c r="D3" s="28"/>
      <c r="E3" s="28"/>
      <c r="F3" s="28"/>
      <c r="G3" s="28"/>
      <c r="H3" s="28"/>
    </row>
    <row r="5" spans="1:8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29" t="s">
        <v>13</v>
      </c>
      <c r="G5" s="30"/>
      <c r="H5" s="30"/>
    </row>
    <row r="6" spans="1:8">
      <c r="A6" s="10"/>
      <c r="B6" s="2" t="s">
        <v>14</v>
      </c>
      <c r="C6" s="11">
        <v>2017</v>
      </c>
      <c r="D6" s="11">
        <v>2018</v>
      </c>
      <c r="E6" s="11">
        <v>2019</v>
      </c>
      <c r="F6" s="12">
        <v>2020</v>
      </c>
      <c r="G6" s="12">
        <v>2021</v>
      </c>
      <c r="H6" s="12">
        <v>2022</v>
      </c>
    </row>
    <row r="7" spans="1:8" s="15" customFormat="1" ht="35.25" customHeight="1">
      <c r="A7" s="13" t="s">
        <v>0</v>
      </c>
      <c r="B7" s="14" t="s">
        <v>1</v>
      </c>
      <c r="C7" s="16">
        <v>5540.2</v>
      </c>
      <c r="D7" s="16">
        <f>C10</f>
        <v>6286.7999999999993</v>
      </c>
      <c r="E7" s="16">
        <f t="shared" ref="E7:H7" si="0">D10</f>
        <v>6664.0999999999995</v>
      </c>
      <c r="F7" s="16">
        <f t="shared" si="0"/>
        <v>7035.1678999999986</v>
      </c>
      <c r="G7" s="16">
        <f t="shared" si="0"/>
        <v>7399.9113636999982</v>
      </c>
      <c r="H7" s="16">
        <f t="shared" si="0"/>
        <v>7758.2370413910985</v>
      </c>
    </row>
    <row r="8" spans="1:8" s="15" customFormat="1" ht="35.25" customHeight="1">
      <c r="A8" s="13" t="s">
        <v>2</v>
      </c>
      <c r="B8" s="14" t="s">
        <v>1</v>
      </c>
      <c r="C8" s="16">
        <v>1586.6</v>
      </c>
      <c r="D8" s="16">
        <v>1429.3</v>
      </c>
      <c r="E8" s="16">
        <f t="shared" ref="E8:H8" si="1">D8*100.3%</f>
        <v>1433.5878999999998</v>
      </c>
      <c r="F8" s="16">
        <f t="shared" si="1"/>
        <v>1437.8886636999996</v>
      </c>
      <c r="G8" s="16">
        <f t="shared" si="1"/>
        <v>1442.2023296910995</v>
      </c>
      <c r="H8" s="16">
        <f t="shared" si="1"/>
        <v>1446.5289366801726</v>
      </c>
    </row>
    <row r="9" spans="1:8" s="15" customFormat="1" ht="35.25" customHeight="1">
      <c r="A9" s="13" t="s">
        <v>3</v>
      </c>
      <c r="B9" s="14" t="s">
        <v>1</v>
      </c>
      <c r="C9" s="16">
        <v>840</v>
      </c>
      <c r="D9" s="16">
        <v>1052</v>
      </c>
      <c r="E9" s="16">
        <f t="shared" ref="E9:H9" si="2">D9*101%</f>
        <v>1062.52</v>
      </c>
      <c r="F9" s="16">
        <f t="shared" si="2"/>
        <v>1073.1451999999999</v>
      </c>
      <c r="G9" s="16">
        <f t="shared" si="2"/>
        <v>1083.8766519999999</v>
      </c>
      <c r="H9" s="16">
        <f t="shared" si="2"/>
        <v>1094.71541852</v>
      </c>
    </row>
    <row r="10" spans="1:8" s="15" customFormat="1" ht="35.25" customHeight="1">
      <c r="A10" s="22" t="s">
        <v>4</v>
      </c>
      <c r="B10" s="23" t="s">
        <v>1</v>
      </c>
      <c r="C10" s="24">
        <f t="shared" ref="C10:H10" si="3">C7+C8-C9</f>
        <v>6286.7999999999993</v>
      </c>
      <c r="D10" s="24">
        <f t="shared" si="3"/>
        <v>6664.0999999999995</v>
      </c>
      <c r="E10" s="24">
        <f t="shared" si="3"/>
        <v>7035.1678999999986</v>
      </c>
      <c r="F10" s="24">
        <f t="shared" si="3"/>
        <v>7399.9113636999982</v>
      </c>
      <c r="G10" s="24">
        <f t="shared" si="3"/>
        <v>7758.2370413910985</v>
      </c>
      <c r="H10" s="24">
        <f t="shared" si="3"/>
        <v>8110.0505595512714</v>
      </c>
    </row>
    <row r="11" spans="1:8" s="15" customFormat="1" ht="35.25" customHeight="1">
      <c r="A11" s="25" t="s">
        <v>5</v>
      </c>
      <c r="B11" s="26" t="s">
        <v>1</v>
      </c>
      <c r="C11" s="27">
        <f t="shared" ref="C11:H11" si="4">(C7+C10)/2</f>
        <v>5913.5</v>
      </c>
      <c r="D11" s="27">
        <f t="shared" si="4"/>
        <v>6475.4499999999989</v>
      </c>
      <c r="E11" s="27">
        <f t="shared" si="4"/>
        <v>6849.6339499999995</v>
      </c>
      <c r="F11" s="27">
        <f t="shared" si="4"/>
        <v>7217.5396318499988</v>
      </c>
      <c r="G11" s="27">
        <f t="shared" si="4"/>
        <v>7579.0742025455484</v>
      </c>
      <c r="H11" s="27">
        <f t="shared" si="4"/>
        <v>7934.1438004711854</v>
      </c>
    </row>
    <row r="12" spans="1:8" s="15" customFormat="1" ht="35.25" customHeight="1">
      <c r="A12" s="13" t="s">
        <v>6</v>
      </c>
      <c r="B12" s="14" t="s">
        <v>7</v>
      </c>
      <c r="C12" s="16">
        <v>53.5</v>
      </c>
      <c r="D12" s="16">
        <v>54.8</v>
      </c>
      <c r="E12" s="16">
        <v>55</v>
      </c>
      <c r="F12" s="16">
        <v>55.1</v>
      </c>
      <c r="G12" s="16">
        <v>55.2</v>
      </c>
      <c r="H12" s="16">
        <v>55.3</v>
      </c>
    </row>
    <row r="13" spans="1:8" s="15" customFormat="1" ht="35.25" customHeight="1">
      <c r="A13" s="25" t="s">
        <v>8</v>
      </c>
      <c r="B13" s="26" t="s">
        <v>1</v>
      </c>
      <c r="C13" s="27">
        <v>456.1</v>
      </c>
      <c r="D13" s="27">
        <v>336.2</v>
      </c>
      <c r="E13" s="27">
        <v>352.8</v>
      </c>
      <c r="F13" s="27">
        <v>390</v>
      </c>
      <c r="G13" s="27">
        <v>420</v>
      </c>
      <c r="H13" s="27">
        <v>450</v>
      </c>
    </row>
    <row r="14" spans="1:8" ht="16.5">
      <c r="A14" s="3"/>
      <c r="B14" s="4"/>
      <c r="C14" s="5"/>
      <c r="D14" s="5"/>
      <c r="E14" s="5"/>
      <c r="F14" s="5"/>
      <c r="G14" s="5"/>
      <c r="H14" s="5"/>
    </row>
    <row r="15" spans="1:8" ht="16.5">
      <c r="A15" s="3"/>
      <c r="B15" s="4"/>
      <c r="C15" s="5"/>
      <c r="D15" s="5"/>
      <c r="E15" s="5"/>
      <c r="F15" s="5"/>
      <c r="G15" s="5"/>
      <c r="H15" s="5"/>
    </row>
    <row r="16" spans="1:8" ht="21" customHeight="1">
      <c r="A16" s="6" t="s">
        <v>18</v>
      </c>
      <c r="B16" s="4"/>
      <c r="C16" s="5"/>
      <c r="D16" s="5"/>
      <c r="E16" s="5"/>
      <c r="F16" s="5"/>
      <c r="G16" s="5"/>
      <c r="H16" s="5"/>
    </row>
    <row r="17" spans="1:8" ht="21" customHeight="1">
      <c r="A17" s="6" t="s">
        <v>19</v>
      </c>
      <c r="B17" s="4"/>
      <c r="C17" s="5"/>
      <c r="D17" s="5"/>
      <c r="E17" s="5"/>
      <c r="F17" s="5"/>
      <c r="G17" s="5"/>
      <c r="H17" s="5"/>
    </row>
  </sheetData>
  <mergeCells count="4">
    <mergeCell ref="A1:H1"/>
    <mergeCell ref="A2:H2"/>
    <mergeCell ref="A3:H3"/>
    <mergeCell ref="F5:H5"/>
  </mergeCells>
  <phoneticPr fontId="5" type="noConversion"/>
  <pageMargins left="1.17" right="0.39370078740157483" top="0.9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workbookViewId="0">
      <selection activeCell="J4" sqref="J4"/>
    </sheetView>
  </sheetViews>
  <sheetFormatPr defaultRowHeight="15"/>
  <cols>
    <col min="1" max="1" width="37.28515625" customWidth="1"/>
    <col min="2" max="2" width="10.42578125" customWidth="1"/>
    <col min="3" max="3" width="9.85546875" customWidth="1"/>
    <col min="4" max="4" width="9" customWidth="1"/>
    <col min="5" max="5" width="10.7109375" customWidth="1"/>
    <col min="6" max="8" width="10.7109375" bestFit="1" customWidth="1"/>
  </cols>
  <sheetData>
    <row r="1" spans="1:8" ht="18.75">
      <c r="A1" s="28" t="s">
        <v>15</v>
      </c>
      <c r="B1" s="28"/>
      <c r="C1" s="28"/>
      <c r="D1" s="28"/>
      <c r="E1" s="28"/>
      <c r="F1" s="28"/>
      <c r="G1" s="28"/>
      <c r="H1" s="28"/>
    </row>
    <row r="2" spans="1:8" ht="18.75">
      <c r="A2" s="28" t="s">
        <v>17</v>
      </c>
      <c r="B2" s="28"/>
      <c r="C2" s="28"/>
      <c r="D2" s="28"/>
      <c r="E2" s="28"/>
      <c r="F2" s="28"/>
      <c r="G2" s="28"/>
      <c r="H2" s="28"/>
    </row>
    <row r="3" spans="1:8" ht="18.75">
      <c r="A3" s="28" t="s">
        <v>16</v>
      </c>
      <c r="B3" s="28"/>
      <c r="C3" s="28"/>
      <c r="D3" s="28"/>
      <c r="E3" s="28"/>
      <c r="F3" s="28"/>
      <c r="G3" s="28"/>
      <c r="H3" s="28"/>
    </row>
    <row r="5" spans="1:8">
      <c r="A5" s="7" t="s">
        <v>9</v>
      </c>
      <c r="B5" s="8" t="s">
        <v>10</v>
      </c>
      <c r="C5" s="1" t="s">
        <v>11</v>
      </c>
      <c r="D5" s="1" t="s">
        <v>11</v>
      </c>
      <c r="E5" s="9" t="s">
        <v>12</v>
      </c>
      <c r="F5" s="29" t="s">
        <v>13</v>
      </c>
      <c r="G5" s="30"/>
      <c r="H5" s="30"/>
    </row>
    <row r="6" spans="1:8">
      <c r="A6" s="10"/>
      <c r="B6" s="2" t="s">
        <v>14</v>
      </c>
      <c r="C6" s="11">
        <v>2017</v>
      </c>
      <c r="D6" s="11">
        <v>2018</v>
      </c>
      <c r="E6" s="11">
        <v>2019</v>
      </c>
      <c r="F6" s="12">
        <v>2020</v>
      </c>
      <c r="G6" s="12">
        <v>2021</v>
      </c>
      <c r="H6" s="12">
        <v>2022</v>
      </c>
    </row>
    <row r="7" spans="1:8" ht="33">
      <c r="A7" s="13" t="s">
        <v>0</v>
      </c>
      <c r="B7" s="14" t="s">
        <v>1</v>
      </c>
      <c r="C7" s="16">
        <f>'форма!'!C7</f>
        <v>5540.2</v>
      </c>
      <c r="D7" s="16">
        <f>'форма!'!D7</f>
        <v>6286.7999999999993</v>
      </c>
      <c r="E7" s="16">
        <f>'форма!'!E7</f>
        <v>6664.0999999999995</v>
      </c>
      <c r="F7" s="16">
        <f>'форма!'!F7</f>
        <v>7035.1678999999986</v>
      </c>
      <c r="G7" s="16">
        <f>'форма!'!G7</f>
        <v>7399.9113636999982</v>
      </c>
      <c r="H7" s="16">
        <f>'форма!'!H7</f>
        <v>7758.2370413910985</v>
      </c>
    </row>
    <row r="8" spans="1:8" ht="16.5">
      <c r="A8" s="13"/>
      <c r="B8" s="14"/>
      <c r="C8" s="16"/>
      <c r="D8" s="20">
        <f>D7/C7%</f>
        <v>113.47604779610843</v>
      </c>
      <c r="E8" s="20">
        <f>E7/D7%</f>
        <v>106.00146338359738</v>
      </c>
      <c r="F8" s="20">
        <f>F7/E7%</f>
        <v>105.56816224246334</v>
      </c>
      <c r="G8" s="20">
        <f>G7/F7%</f>
        <v>105.18457368586753</v>
      </c>
      <c r="H8" s="20">
        <f>H7/G7%</f>
        <v>104.84229688816077</v>
      </c>
    </row>
    <row r="9" spans="1:8" ht="16.5">
      <c r="A9" s="13" t="s">
        <v>2</v>
      </c>
      <c r="B9" s="14" t="s">
        <v>1</v>
      </c>
      <c r="C9" s="16">
        <f>'форма!'!C8</f>
        <v>1586.6</v>
      </c>
      <c r="D9" s="16">
        <f>'форма!'!D8</f>
        <v>1429.3</v>
      </c>
      <c r="E9" s="16">
        <f>'форма!'!E8</f>
        <v>1433.5878999999998</v>
      </c>
      <c r="F9" s="16">
        <f>'форма!'!F8</f>
        <v>1437.8886636999996</v>
      </c>
      <c r="G9" s="16">
        <f>'форма!'!G8</f>
        <v>1442.2023296910995</v>
      </c>
      <c r="H9" s="16">
        <f>'форма!'!H8</f>
        <v>1446.5289366801726</v>
      </c>
    </row>
    <row r="10" spans="1:8" ht="16.5">
      <c r="A10" s="13"/>
      <c r="B10" s="14"/>
      <c r="C10" s="16"/>
      <c r="D10" s="20">
        <f>D9/C9%</f>
        <v>90.085717887306188</v>
      </c>
      <c r="E10" s="20">
        <f>E9/D9%</f>
        <v>100.29999999999998</v>
      </c>
      <c r="F10" s="20">
        <f>F9/E9%</f>
        <v>100.29999999999998</v>
      </c>
      <c r="G10" s="20">
        <f>G9/F9%</f>
        <v>100.3</v>
      </c>
      <c r="H10" s="20">
        <f>H9/G9%</f>
        <v>100.29999999999998</v>
      </c>
    </row>
    <row r="11" spans="1:8" ht="16.5">
      <c r="A11" s="13" t="s">
        <v>3</v>
      </c>
      <c r="B11" s="14" t="s">
        <v>1</v>
      </c>
      <c r="C11" s="16">
        <f>'форма!'!C9</f>
        <v>840</v>
      </c>
      <c r="D11" s="16">
        <f>'форма!'!D9</f>
        <v>1052</v>
      </c>
      <c r="E11" s="16">
        <f>'форма!'!E9</f>
        <v>1062.52</v>
      </c>
      <c r="F11" s="16">
        <f>'форма!'!F9</f>
        <v>1073.1451999999999</v>
      </c>
      <c r="G11" s="16">
        <f>'форма!'!G9</f>
        <v>1083.8766519999999</v>
      </c>
      <c r="H11" s="16">
        <f>'форма!'!H9</f>
        <v>1094.71541852</v>
      </c>
    </row>
    <row r="12" spans="1:8" ht="16.5">
      <c r="A12" s="13"/>
      <c r="B12" s="14"/>
      <c r="C12" s="16"/>
      <c r="D12" s="20">
        <f>D11/C11%</f>
        <v>125.23809523809523</v>
      </c>
      <c r="E12" s="20">
        <f>E11/D11%</f>
        <v>101</v>
      </c>
      <c r="F12" s="20">
        <f>F11/E11%</f>
        <v>101</v>
      </c>
      <c r="G12" s="20">
        <f>G11/F11%</f>
        <v>101</v>
      </c>
      <c r="H12" s="20">
        <f>H11/G11%</f>
        <v>101</v>
      </c>
    </row>
    <row r="13" spans="1:8" ht="33">
      <c r="A13" s="13" t="s">
        <v>4</v>
      </c>
      <c r="B13" s="14" t="s">
        <v>1</v>
      </c>
      <c r="C13" s="16">
        <f>'форма!'!C10</f>
        <v>6286.7999999999993</v>
      </c>
      <c r="D13" s="16">
        <f>'форма!'!D10</f>
        <v>6664.0999999999995</v>
      </c>
      <c r="E13" s="16">
        <f>'форма!'!E10</f>
        <v>7035.1678999999986</v>
      </c>
      <c r="F13" s="16">
        <f>'форма!'!F10</f>
        <v>7399.9113636999982</v>
      </c>
      <c r="G13" s="16">
        <f>'форма!'!G10</f>
        <v>7758.2370413910985</v>
      </c>
      <c r="H13" s="16">
        <f>'форма!'!H10</f>
        <v>8110.0505595512714</v>
      </c>
    </row>
    <row r="14" spans="1:8" ht="16.5">
      <c r="A14" s="13"/>
      <c r="B14" s="14"/>
      <c r="C14" s="16"/>
      <c r="D14" s="20">
        <f>D13/C13%</f>
        <v>106.00146338359738</v>
      </c>
      <c r="E14" s="20">
        <f>E13/D13%</f>
        <v>105.56816224246334</v>
      </c>
      <c r="F14" s="20">
        <f>F13/E13%</f>
        <v>105.18457368586753</v>
      </c>
      <c r="G14" s="20">
        <f>G13/F13%</f>
        <v>104.84229688816077</v>
      </c>
      <c r="H14" s="20">
        <f>H13/G13%</f>
        <v>104.53470957748787</v>
      </c>
    </row>
    <row r="15" spans="1:8" ht="33">
      <c r="A15" s="13" t="s">
        <v>5</v>
      </c>
      <c r="B15" s="14" t="s">
        <v>1</v>
      </c>
      <c r="C15" s="16">
        <f>'форма!'!C11</f>
        <v>5913.5</v>
      </c>
      <c r="D15" s="16">
        <f>'форма!'!D11</f>
        <v>6475.4499999999989</v>
      </c>
      <c r="E15" s="16">
        <f>'форма!'!E11</f>
        <v>6849.6339499999995</v>
      </c>
      <c r="F15" s="16">
        <f>'форма!'!F11</f>
        <v>7217.5396318499988</v>
      </c>
      <c r="G15" s="16">
        <f>'форма!'!G11</f>
        <v>7579.0742025455484</v>
      </c>
      <c r="H15" s="16">
        <f>'форма!'!H11</f>
        <v>7934.1438004711854</v>
      </c>
    </row>
    <row r="16" spans="1:8" ht="16.5">
      <c r="A16" s="13"/>
      <c r="B16" s="14"/>
      <c r="C16" s="16"/>
      <c r="D16" s="20">
        <f>D15/C15%</f>
        <v>109.50283250190242</v>
      </c>
      <c r="E16" s="20">
        <f>E15/D15%</f>
        <v>105.77850110803111</v>
      </c>
      <c r="F16" s="20">
        <f>F15/E15%</f>
        <v>105.37117289092507</v>
      </c>
      <c r="G16" s="20">
        <f>G15/F15%</f>
        <v>105.00911098707581</v>
      </c>
      <c r="H16" s="20">
        <f>H15/G15%</f>
        <v>104.68486768220822</v>
      </c>
    </row>
    <row r="17" spans="1:8" ht="16.5">
      <c r="A17" s="13" t="s">
        <v>6</v>
      </c>
      <c r="B17" s="14" t="s">
        <v>7</v>
      </c>
      <c r="C17" s="16">
        <f>'форма!'!C12</f>
        <v>53.5</v>
      </c>
      <c r="D17" s="16">
        <f>'форма!'!D12</f>
        <v>54.8</v>
      </c>
      <c r="E17" s="16">
        <f>'форма!'!E12</f>
        <v>55</v>
      </c>
      <c r="F17" s="16">
        <f>'форма!'!F12</f>
        <v>55.1</v>
      </c>
      <c r="G17" s="16">
        <f>'форма!'!G12</f>
        <v>55.2</v>
      </c>
      <c r="H17" s="16">
        <f>'форма!'!H12</f>
        <v>55.3</v>
      </c>
    </row>
    <row r="18" spans="1:8" ht="16.5">
      <c r="A18" s="13" t="s">
        <v>8</v>
      </c>
      <c r="B18" s="14" t="s">
        <v>1</v>
      </c>
      <c r="C18" s="16">
        <f>'форма!'!C13</f>
        <v>456.1</v>
      </c>
      <c r="D18" s="16">
        <f>'форма!'!D13</f>
        <v>336.2</v>
      </c>
      <c r="E18" s="16">
        <f>'форма!'!E13</f>
        <v>352.8</v>
      </c>
      <c r="F18" s="16">
        <f>'форма!'!F13</f>
        <v>390</v>
      </c>
      <c r="G18" s="16">
        <f>'форма!'!G13</f>
        <v>420</v>
      </c>
      <c r="H18" s="16">
        <f>'форма!'!H13</f>
        <v>450</v>
      </c>
    </row>
    <row r="19" spans="1:8" ht="16.5">
      <c r="A19" s="17"/>
      <c r="B19" s="18"/>
      <c r="C19" s="19"/>
      <c r="D19" s="20">
        <f>D18/C18%</f>
        <v>73.711905283928957</v>
      </c>
      <c r="E19" s="20">
        <f>E18/D18%</f>
        <v>104.93753718024985</v>
      </c>
      <c r="F19" s="20">
        <f>F18/E18%</f>
        <v>110.54421768707483</v>
      </c>
      <c r="G19" s="20">
        <f>G18/F18%</f>
        <v>107.69230769230769</v>
      </c>
      <c r="H19" s="20">
        <f>H18/G18%</f>
        <v>107.14285714285714</v>
      </c>
    </row>
    <row r="20" spans="1:8" ht="16.5">
      <c r="A20" s="3"/>
      <c r="B20" s="4"/>
      <c r="C20" s="5"/>
      <c r="D20" s="5"/>
      <c r="E20" s="5"/>
      <c r="F20" s="5"/>
      <c r="G20" s="5"/>
      <c r="H20" s="5"/>
    </row>
    <row r="21" spans="1:8" ht="15.75">
      <c r="A21" s="6"/>
      <c r="B21" s="4"/>
      <c r="C21" s="21">
        <f t="shared" ref="C21:H21" si="0">C7+C9-C11-C13</f>
        <v>0</v>
      </c>
      <c r="D21" s="21">
        <f t="shared" si="0"/>
        <v>0</v>
      </c>
      <c r="E21" s="21">
        <f t="shared" si="0"/>
        <v>0</v>
      </c>
      <c r="F21" s="21">
        <f t="shared" si="0"/>
        <v>0</v>
      </c>
      <c r="G21" s="21">
        <f t="shared" si="0"/>
        <v>0</v>
      </c>
      <c r="H21" s="21">
        <f t="shared" si="0"/>
        <v>0</v>
      </c>
    </row>
    <row r="22" spans="1:8" ht="15.75">
      <c r="A22" s="6"/>
      <c r="B22" s="4"/>
      <c r="C22" s="21">
        <f t="shared" ref="C22:H22" si="1">(C7+C13)/2-C15</f>
        <v>0</v>
      </c>
      <c r="D22" s="21">
        <f t="shared" si="1"/>
        <v>0</v>
      </c>
      <c r="E22" s="21">
        <f t="shared" si="1"/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</row>
  </sheetData>
  <mergeCells count="4">
    <mergeCell ref="A1:H1"/>
    <mergeCell ref="A2:H2"/>
    <mergeCell ref="A3:H3"/>
    <mergeCell ref="F5:H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форма!</vt:lpstr>
      <vt:lpstr>динамика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Болдырева Ж.М.</dc:creator>
  <cp:lastModifiedBy>Внукова Инна Викторовна</cp:lastModifiedBy>
  <cp:lastPrinted>2013-07-03T12:21:12Z</cp:lastPrinted>
  <dcterms:created xsi:type="dcterms:W3CDTF">2009-06-24T11:51:37Z</dcterms:created>
  <dcterms:modified xsi:type="dcterms:W3CDTF">2019-08-20T07:48:55Z</dcterms:modified>
</cp:coreProperties>
</file>